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ivatal\_kozos\Képviselőtestületi előterjesztések\2026. ZALAKAROS\09.24\2026. évi költségvetés I.mód\"/>
    </mc:Choice>
  </mc:AlternateContent>
  <xr:revisionPtr revIDLastSave="0" documentId="8_{78DEE9F1-5FAC-4FDA-83A2-F0D2174BE5F5}" xr6:coauthVersionLast="47" xr6:coauthVersionMax="47" xr10:uidLastSave="{00000000-0000-0000-0000-000000000000}"/>
  <bookViews>
    <workbookView xWindow="-108" yWindow="-108" windowWidth="23256" windowHeight="12456" xr2:uid="{BBF86576-FEAA-4C9F-A5E8-3FB8EFB39788}"/>
  </bookViews>
  <sheets>
    <sheet name="tartalék alakulása" sheetId="1" r:id="rId1"/>
  </sheets>
  <definedNames>
    <definedName name="_xlnm.Print_Area" localSheetId="0">'tartalék alakulása'!$A$1:$W$54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44" i="1" l="1"/>
  <c r="M44" i="1"/>
  <c r="K44" i="1"/>
  <c r="U23" i="1"/>
  <c r="V23" i="1" s="1"/>
  <c r="V24" i="1" s="1"/>
  <c r="S23" i="1"/>
  <c r="S44" i="1" s="1"/>
  <c r="R23" i="1"/>
  <c r="R44" i="1" s="1"/>
  <c r="Q23" i="1"/>
  <c r="Q44" i="1" s="1"/>
  <c r="P23" i="1"/>
  <c r="P44" i="1" s="1"/>
  <c r="O23" i="1"/>
  <c r="N23" i="1"/>
  <c r="N44" i="1" s="1"/>
  <c r="M23" i="1"/>
  <c r="L23" i="1"/>
  <c r="L44" i="1" s="1"/>
  <c r="K23" i="1"/>
  <c r="I23" i="1"/>
  <c r="I44" i="1" s="1"/>
  <c r="H23" i="1"/>
  <c r="H44" i="1" s="1"/>
  <c r="G23" i="1"/>
  <c r="G44" i="1" s="1"/>
  <c r="F23" i="1"/>
  <c r="F44" i="1" s="1"/>
  <c r="E23" i="1"/>
  <c r="E44" i="1" s="1"/>
  <c r="D23" i="1"/>
  <c r="D44" i="1" s="1"/>
  <c r="C23" i="1"/>
  <c r="C44" i="1" s="1"/>
  <c r="V7" i="1"/>
  <c r="V8" i="1" s="1"/>
  <c r="V9" i="1" s="1"/>
  <c r="V10" i="1" s="1"/>
  <c r="V11" i="1" s="1"/>
  <c r="V12" i="1" s="1"/>
  <c r="V13" i="1" s="1"/>
  <c r="V14" i="1" s="1"/>
  <c r="V15" i="1" s="1"/>
  <c r="V16" i="1" s="1"/>
  <c r="V17" i="1" s="1"/>
  <c r="V18" i="1" s="1"/>
  <c r="V19" i="1" s="1"/>
  <c r="V20" i="1" s="1"/>
  <c r="V21" i="1" s="1"/>
  <c r="V22" i="1" s="1"/>
  <c r="T7" i="1"/>
  <c r="T8" i="1" s="1"/>
  <c r="T9" i="1" s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J7" i="1"/>
  <c r="J8" i="1" s="1"/>
  <c r="J23" i="1" l="1"/>
  <c r="J24" i="1" s="1"/>
  <c r="U44" i="1"/>
  <c r="V44" i="1" s="1"/>
  <c r="V45" i="1" s="1"/>
  <c r="V46" i="1" s="1"/>
  <c r="V47" i="1" s="1"/>
  <c r="V48" i="1" s="1"/>
  <c r="V49" i="1" s="1"/>
  <c r="V50" i="1" s="1"/>
  <c r="V51" i="1" s="1"/>
  <c r="V52" i="1" s="1"/>
  <c r="V53" i="1" s="1"/>
  <c r="V54" i="1" s="1"/>
  <c r="J25" i="1"/>
  <c r="V25" i="1"/>
  <c r="V26" i="1"/>
  <c r="V27" i="1" s="1"/>
  <c r="V28" i="1" s="1"/>
  <c r="V29" i="1" s="1"/>
  <c r="V30" i="1" s="1"/>
  <c r="V31" i="1" s="1"/>
  <c r="V32" i="1" s="1"/>
  <c r="V33" i="1" s="1"/>
  <c r="V34" i="1" s="1"/>
  <c r="V35" i="1" s="1"/>
  <c r="V36" i="1" s="1"/>
  <c r="V37" i="1" s="1"/>
  <c r="V38" i="1" s="1"/>
  <c r="V39" i="1" s="1"/>
  <c r="V40" i="1" s="1"/>
  <c r="V41" i="1" s="1"/>
  <c r="V42" i="1" s="1"/>
  <c r="V43" i="1" s="1"/>
  <c r="J44" i="1"/>
  <c r="T44" i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W8" i="1"/>
  <c r="J9" i="1"/>
  <c r="T23" i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W7" i="1"/>
  <c r="J26" i="1" l="1"/>
  <c r="W25" i="1"/>
  <c r="J45" i="1"/>
  <c r="W44" i="1"/>
  <c r="W23" i="1"/>
  <c r="J10" i="1"/>
  <c r="W9" i="1"/>
  <c r="W24" i="1"/>
  <c r="W10" i="1" l="1"/>
  <c r="J11" i="1"/>
  <c r="J27" i="1"/>
  <c r="W26" i="1"/>
  <c r="J46" i="1"/>
  <c r="W45" i="1"/>
  <c r="J12" i="1" l="1"/>
  <c r="W11" i="1"/>
  <c r="J28" i="1"/>
  <c r="W27" i="1"/>
  <c r="J47" i="1"/>
  <c r="W46" i="1"/>
  <c r="J13" i="1" l="1"/>
  <c r="W12" i="1"/>
  <c r="J48" i="1"/>
  <c r="W47" i="1"/>
  <c r="J29" i="1"/>
  <c r="W28" i="1"/>
  <c r="J14" i="1" l="1"/>
  <c r="W13" i="1"/>
  <c r="J30" i="1"/>
  <c r="W29" i="1"/>
  <c r="J49" i="1"/>
  <c r="W48" i="1"/>
  <c r="J15" i="1" l="1"/>
  <c r="W14" i="1"/>
  <c r="J50" i="1"/>
  <c r="W49" i="1"/>
  <c r="J31" i="1"/>
  <c r="W30" i="1"/>
  <c r="J16" i="1" l="1"/>
  <c r="W15" i="1"/>
  <c r="J32" i="1"/>
  <c r="W31" i="1"/>
  <c r="J51" i="1"/>
  <c r="W50" i="1"/>
  <c r="J17" i="1" l="1"/>
  <c r="W16" i="1"/>
  <c r="J52" i="1"/>
  <c r="W51" i="1"/>
  <c r="J33" i="1"/>
  <c r="W32" i="1"/>
  <c r="J18" i="1" l="1"/>
  <c r="W17" i="1"/>
  <c r="J34" i="1"/>
  <c r="W33" i="1"/>
  <c r="J53" i="1"/>
  <c r="W52" i="1"/>
  <c r="J19" i="1" l="1"/>
  <c r="W18" i="1"/>
  <c r="J54" i="1"/>
  <c r="W54" i="1" s="1"/>
  <c r="W53" i="1"/>
  <c r="J35" i="1"/>
  <c r="W34" i="1"/>
  <c r="J20" i="1" l="1"/>
  <c r="W19" i="1"/>
  <c r="J36" i="1"/>
  <c r="W35" i="1"/>
  <c r="J21" i="1" l="1"/>
  <c r="W20" i="1"/>
  <c r="J37" i="1"/>
  <c r="W36" i="1"/>
  <c r="J22" i="1" l="1"/>
  <c r="W22" i="1" s="1"/>
  <c r="W21" i="1"/>
  <c r="J38" i="1"/>
  <c r="W37" i="1"/>
  <c r="J39" i="1" l="1"/>
  <c r="W38" i="1"/>
  <c r="J40" i="1" l="1"/>
  <c r="W39" i="1"/>
  <c r="J41" i="1" l="1"/>
  <c r="W40" i="1"/>
  <c r="J42" i="1" l="1"/>
  <c r="W41" i="1"/>
  <c r="J43" i="1" l="1"/>
  <c r="W43" i="1" s="1"/>
  <c r="W42" i="1"/>
</calcChain>
</file>

<file path=xl/sharedStrings.xml><?xml version="1.0" encoding="utf-8"?>
<sst xmlns="http://schemas.openxmlformats.org/spreadsheetml/2006/main" count="102" uniqueCount="99">
  <si>
    <t>ZALAKAROS VÁROS ÖNKORMÁNYZATA TARTALÉKAINAK ALAKULÁSA</t>
  </si>
  <si>
    <t>2026. ÉVBEN</t>
  </si>
  <si>
    <t>adatok forintban</t>
  </si>
  <si>
    <t>Sor-szám</t>
  </si>
  <si>
    <t>Megnevezés</t>
  </si>
  <si>
    <t>Működési célú céltartalék</t>
  </si>
  <si>
    <t>Fejlesztési célú céltartalék</t>
  </si>
  <si>
    <t>Általános tartalék</t>
  </si>
  <si>
    <t>Tartalék mindösszesen</t>
  </si>
  <si>
    <t>Elmaradt bevételek pótlására</t>
  </si>
  <si>
    <t>Nonprofit szervezetek támogatása</t>
  </si>
  <si>
    <t>Marketing kiadásokra</t>
  </si>
  <si>
    <t>Évközben felmerülő egyéb működési célú kiadásokra</t>
  </si>
  <si>
    <t>KÖH dologi kiadásainak fedezetére</t>
  </si>
  <si>
    <t>Országos Műjégpálya Program - 2026. decemberi kiadásainak fedezetére</t>
  </si>
  <si>
    <t>Összesen</t>
  </si>
  <si>
    <t>TOP-Plusz-1.1.3-21-ZA1-2022-00010 Miénk a tér pályázati támogatás</t>
  </si>
  <si>
    <t>DIMOP pályázati támogatás</t>
  </si>
  <si>
    <t>Gépkocsi beszerzés különbözet</t>
  </si>
  <si>
    <t>Utak felújítása súlykorláto-zás terhére</t>
  </si>
  <si>
    <t>Plébánia támogatása</t>
  </si>
  <si>
    <t>Parkoló automatához szoftver</t>
  </si>
  <si>
    <t>Fő u. 6. helyiségek kialakítása</t>
  </si>
  <si>
    <t>Évközben felmerülő egyéb  fejlesztési célú kiadásokra</t>
  </si>
  <si>
    <t>Eredeti előirányzat</t>
  </si>
  <si>
    <t>1.</t>
  </si>
  <si>
    <t>51/2026. (III.25.) Karos Park Kft. és a Turisztikai Nonprofit Kft adózás és elszámolás átviszgálásával kapcsolatos szakértői díj</t>
  </si>
  <si>
    <t>2.</t>
  </si>
  <si>
    <t>52/2026. (III.25.) Közterületi parkolás bevezetésével kapcsolatos szakértői díj</t>
  </si>
  <si>
    <t>3.</t>
  </si>
  <si>
    <t>80/2026. (IV.2.) Nemzetközi kapcsolatok költségeire</t>
  </si>
  <si>
    <t>5.</t>
  </si>
  <si>
    <t>91/2026.(IV.29) Nonprofit szervezeteknek nyújtott támogatások</t>
  </si>
  <si>
    <t>6.</t>
  </si>
  <si>
    <t>92/2026.(IV.29)Egyedi támogatások</t>
  </si>
  <si>
    <t>7.</t>
  </si>
  <si>
    <t>102/2026.(IV.29) közutak padkahelyreállításához zúzottkő vásárlás</t>
  </si>
  <si>
    <t>8.</t>
  </si>
  <si>
    <t>111/2026.(IV.29) Karos Korzó szökőkút gépészeti átalakítása</t>
  </si>
  <si>
    <t>11.</t>
  </si>
  <si>
    <t>132/2026.(V.7) Belső ellenőrzések</t>
  </si>
  <si>
    <t>12.</t>
  </si>
  <si>
    <t>148/2026.(V.28) autóbusz pályaudvar álmennyezet felújítás</t>
  </si>
  <si>
    <t>13.</t>
  </si>
  <si>
    <t>2025.évi normatíva többlet támogatásból (dologi - általános tartalék)</t>
  </si>
  <si>
    <t>14.</t>
  </si>
  <si>
    <t>186/2026.(VI.25)  Városmarketing feladatokra - Programturizmus weblaphoz csatlakozás</t>
  </si>
  <si>
    <t>15.</t>
  </si>
  <si>
    <t>186/2026.(VI.25)  Városmarketing feladatokra - reprezentációs célú ajándékok</t>
  </si>
  <si>
    <t>16.</t>
  </si>
  <si>
    <t>186/2026.(VI.25)  Városmarketing feladatokra - utcanévtáblák felújítása</t>
  </si>
  <si>
    <t>17.</t>
  </si>
  <si>
    <t>198/2026.(VI.25) 311/1 hrsz. Villamosenergai hálózati teljesítménybővítés műjégpályához</t>
  </si>
  <si>
    <t>18.</t>
  </si>
  <si>
    <t>225/2026.(VI.30) Parkolási rendszer bevezetéséhez Karos-Park Kft.részére pénzeszköz átadás</t>
  </si>
  <si>
    <t>I.</t>
  </si>
  <si>
    <t>I. módosítás után</t>
  </si>
  <si>
    <t>37.</t>
  </si>
  <si>
    <t>53/2026. (III.25.)LEADER pályázat- Kultúra és kulturális örökség megőrzése -  13.655.609 forint 5 %-a az önrész</t>
  </si>
  <si>
    <t>38.</t>
  </si>
  <si>
    <t>122,123,124/2026.(IV.29) kitűntetések</t>
  </si>
  <si>
    <t>39.</t>
  </si>
  <si>
    <t xml:space="preserve">129/2026.(V.7) KAP…pályázat 5 % önerő sikeres pályázat esetén     /2026. (VI.1.) döntés </t>
  </si>
  <si>
    <t>40.</t>
  </si>
  <si>
    <t xml:space="preserve">Miénk atér </t>
  </si>
  <si>
    <t>41.</t>
  </si>
  <si>
    <t xml:space="preserve">162/2026.(VI.1) TopHeAT-Hu pályázati önrész 311/1 hrsz. </t>
  </si>
  <si>
    <t>42.</t>
  </si>
  <si>
    <t>Dimop önrész</t>
  </si>
  <si>
    <t>43.</t>
  </si>
  <si>
    <t>240/2026.(VII.9) jégpálya villamos áram földkábel elhelyezés</t>
  </si>
  <si>
    <t>44.</t>
  </si>
  <si>
    <t>249/2026.(VII.9) szúnyoggyérítési kapcsolatos feladatokara</t>
  </si>
  <si>
    <t>45.</t>
  </si>
  <si>
    <t>207/2026.(VI.25) Okoszebra kivitelezésére önerő</t>
  </si>
  <si>
    <t>46.</t>
  </si>
  <si>
    <t>tűzoltóságra eszközök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</si>
  <si>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</si>
  <si>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</si>
  <si>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</si>
  <si>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</si>
  <si>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</si>
  <si>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</si>
  <si>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</si>
  <si>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</si>
  <si>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</si>
  <si>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</si>
  <si>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II.</t>
  </si>
  <si>
    <t>II. módosítás után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</si>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</sst>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rgb="FFC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2" borderId="8" xfId="0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right" vertical="center" wrapText="1"/>
    </xf>
    <xf numFmtId="3" fontId="7" fillId="3" borderId="8" xfId="1" applyNumberFormat="1" applyFont="1" applyFill="1" applyBorder="1" applyAlignment="1">
      <alignment horizontal="right" vertical="center" wrapText="1"/>
    </xf>
    <xf numFmtId="3" fontId="2" fillId="3" borderId="8" xfId="0" applyNumberFormat="1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3" fontId="3" fillId="0" borderId="8" xfId="0" applyNumberFormat="1" applyFont="1" applyBorder="1" applyAlignment="1">
      <alignment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3" fontId="3" fillId="4" borderId="8" xfId="0" applyNumberFormat="1" applyFont="1" applyFill="1" applyBorder="1" applyAlignment="1">
      <alignment vertical="center" wrapText="1"/>
    </xf>
    <xf numFmtId="3" fontId="2" fillId="2" borderId="8" xfId="0" applyNumberFormat="1" applyFont="1" applyFill="1" applyBorder="1" applyAlignment="1">
      <alignment vertical="center" wrapText="1"/>
    </xf>
    <xf numFmtId="3" fontId="8" fillId="4" borderId="8" xfId="0" applyNumberFormat="1" applyFont="1" applyFill="1" applyBorder="1" applyAlignment="1">
      <alignment horizontal="left" vertical="center" wrapText="1"/>
    </xf>
    <xf numFmtId="3" fontId="2" fillId="4" borderId="8" xfId="0" applyNumberFormat="1" applyFont="1" applyFill="1" applyBorder="1" applyAlignment="1">
      <alignment vertical="center" wrapText="1"/>
    </xf>
    <xf numFmtId="3" fontId="8" fillId="0" borderId="8" xfId="0" applyNumberFormat="1" applyFont="1" applyBorder="1" applyAlignment="1">
      <alignment vertical="center" wrapText="1"/>
    </xf>
    <xf numFmtId="3" fontId="9" fillId="4" borderId="8" xfId="0" applyNumberFormat="1" applyFont="1" applyFill="1" applyBorder="1" applyAlignment="1">
      <alignment horizontal="left" vertical="center" wrapText="1"/>
    </xf>
    <xf numFmtId="3" fontId="8" fillId="4" borderId="8" xfId="0" applyNumberFormat="1" applyFont="1" applyFill="1" applyBorder="1" applyAlignment="1">
      <alignment vertical="center" wrapText="1"/>
    </xf>
    <xf numFmtId="3" fontId="0" fillId="4" borderId="8" xfId="0" applyNumberFormat="1" applyFill="1" applyBorder="1" applyAlignment="1">
      <alignment horizontal="left" vertical="center" wrapText="1"/>
    </xf>
    <xf numFmtId="3" fontId="0" fillId="4" borderId="8" xfId="0" applyNumberFormat="1" applyFill="1" applyBorder="1" applyAlignment="1">
      <alignment horizontal="right" vertical="center" wrapText="1"/>
    </xf>
    <xf numFmtId="3" fontId="10" fillId="0" borderId="8" xfId="0" applyNumberFormat="1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left" vertical="center" wrapText="1"/>
    </xf>
    <xf numFmtId="3" fontId="10" fillId="4" borderId="8" xfId="0" applyNumberFormat="1" applyFont="1" applyFill="1" applyBorder="1" applyAlignment="1">
      <alignment horizontal="left" vertical="center" wrapText="1"/>
    </xf>
    <xf numFmtId="3" fontId="11" fillId="0" borderId="8" xfId="0" applyNumberFormat="1" applyFont="1" applyBorder="1" applyAlignment="1">
      <alignment vertical="center"/>
    </xf>
    <xf numFmtId="3" fontId="10" fillId="4" borderId="8" xfId="0" applyNumberFormat="1" applyFont="1" applyFill="1" applyBorder="1" applyAlignment="1">
      <alignment vertical="center" wrapText="1"/>
    </xf>
    <xf numFmtId="3" fontId="1" fillId="4" borderId="8" xfId="0" applyNumberFormat="1" applyFont="1" applyFill="1" applyBorder="1" applyAlignment="1">
      <alignment horizontal="left" vertical="center" wrapText="1"/>
    </xf>
    <xf numFmtId="3" fontId="3" fillId="4" borderId="8" xfId="0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Normál" xfId="0" builtinId="0"/>
    <cellStyle name="Normál_7szm" xfId="1" xr:uid="{0733D1CE-4D86-4FAD-8828-E1D3E1767A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130E-E2A5-4057-BB37-789DDC5173E3}">
  <dimension ref="A2:Y88"/>
  <sheetViews>
    <sheetView tabSelected="1" topLeftCell="A11" zoomScale="85" zoomScaleNormal="85" workbookViewId="0">
      <selection activeCell="B57" sqref="B57"/>
    </sheetView>
  </sheetViews>
  <sheetFormatPr defaultRowHeight="14.4" x14ac:dyDescent="0.3"/>
  <cols>
    <col min="1" max="1" width="5.44140625" customWidth="1"/>
    <col min="2" max="2" width="39.5546875" customWidth="1"/>
    <col min="3" max="3" width="10" bestFit="1" customWidth="1"/>
    <col min="4" max="4" width="10.6640625" bestFit="1" customWidth="1"/>
    <col min="5" max="5" width="9.88671875" bestFit="1" customWidth="1"/>
    <col min="6" max="9" width="13.44140625" customWidth="1"/>
    <col min="10" max="10" width="11.44140625" customWidth="1"/>
    <col min="11" max="11" width="12.33203125" customWidth="1"/>
    <col min="12" max="15" width="11.44140625" customWidth="1"/>
    <col min="16" max="16" width="11.6640625" customWidth="1"/>
    <col min="17" max="18" width="11.44140625" customWidth="1"/>
    <col min="19" max="19" width="10.6640625" bestFit="1" customWidth="1"/>
    <col min="20" max="20" width="13.44140625" customWidth="1"/>
    <col min="21" max="21" width="12" customWidth="1"/>
    <col min="22" max="22" width="12.5546875" customWidth="1"/>
    <col min="23" max="23" width="13.5546875" bestFit="1" customWidth="1"/>
    <col min="25" max="26" width="10.5546875" bestFit="1" customWidth="1"/>
  </cols>
  <sheetData>
    <row r="2" spans="1:23" x14ac:dyDescent="0.3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4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 t="s">
        <v>2</v>
      </c>
    </row>
    <row r="5" spans="1:23" ht="27.75" customHeight="1" x14ac:dyDescent="0.3">
      <c r="A5" s="38" t="s">
        <v>3</v>
      </c>
      <c r="B5" s="38" t="s">
        <v>4</v>
      </c>
      <c r="C5" s="40" t="s">
        <v>5</v>
      </c>
      <c r="D5" s="41"/>
      <c r="E5" s="41"/>
      <c r="F5" s="41"/>
      <c r="G5" s="41"/>
      <c r="H5" s="41"/>
      <c r="I5" s="41"/>
      <c r="J5" s="42"/>
      <c r="K5" s="40" t="s">
        <v>6</v>
      </c>
      <c r="L5" s="41"/>
      <c r="M5" s="41"/>
      <c r="N5" s="41"/>
      <c r="O5" s="41"/>
      <c r="P5" s="41"/>
      <c r="Q5" s="41"/>
      <c r="R5" s="41"/>
      <c r="S5" s="41"/>
      <c r="T5" s="42"/>
      <c r="U5" s="43" t="s">
        <v>7</v>
      </c>
      <c r="V5" s="44"/>
      <c r="W5" s="38" t="s">
        <v>8</v>
      </c>
    </row>
    <row r="6" spans="1:23" ht="93.6" x14ac:dyDescent="0.3">
      <c r="A6" s="39"/>
      <c r="B6" s="39"/>
      <c r="C6" s="3" t="s">
        <v>9</v>
      </c>
      <c r="D6" s="3" t="s">
        <v>10</v>
      </c>
      <c r="E6" s="3" t="s">
        <v>11</v>
      </c>
      <c r="F6" s="4" t="s">
        <v>12</v>
      </c>
      <c r="G6" s="3" t="s">
        <v>13</v>
      </c>
      <c r="H6" s="3" t="s">
        <v>14</v>
      </c>
      <c r="I6" s="4"/>
      <c r="J6" s="5" t="s">
        <v>15</v>
      </c>
      <c r="K6" s="4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22</v>
      </c>
      <c r="R6" s="6" t="s">
        <v>23</v>
      </c>
      <c r="S6" s="6"/>
      <c r="T6" s="5" t="s">
        <v>15</v>
      </c>
      <c r="U6" s="3" t="s">
        <v>7</v>
      </c>
      <c r="V6" s="5" t="s">
        <v>15</v>
      </c>
      <c r="W6" s="39"/>
    </row>
    <row r="7" spans="1:23" x14ac:dyDescent="0.3">
      <c r="A7" s="7">
        <v>1</v>
      </c>
      <c r="B7" s="7" t="s">
        <v>24</v>
      </c>
      <c r="C7" s="8">
        <v>20000000</v>
      </c>
      <c r="D7" s="8">
        <v>11000000</v>
      </c>
      <c r="E7" s="8">
        <v>15000000</v>
      </c>
      <c r="F7" s="8">
        <v>15000000</v>
      </c>
      <c r="G7" s="8">
        <v>4500000</v>
      </c>
      <c r="H7" s="8">
        <v>5000000</v>
      </c>
      <c r="I7" s="8">
        <v>0</v>
      </c>
      <c r="J7" s="8">
        <f>SUM(C7:I7)</f>
        <v>70500000</v>
      </c>
      <c r="K7" s="9">
        <v>268938533</v>
      </c>
      <c r="L7" s="9">
        <v>124638532</v>
      </c>
      <c r="M7" s="9">
        <v>6000000</v>
      </c>
      <c r="N7" s="9">
        <v>1818884</v>
      </c>
      <c r="O7" s="9">
        <v>10000000</v>
      </c>
      <c r="P7" s="9">
        <v>15000000</v>
      </c>
      <c r="Q7" s="9">
        <v>6000000</v>
      </c>
      <c r="R7" s="9">
        <v>15000000</v>
      </c>
      <c r="S7" s="9">
        <v>0</v>
      </c>
      <c r="T7" s="8">
        <f>SUM(K7:S7)</f>
        <v>447395949</v>
      </c>
      <c r="U7" s="8">
        <v>15059888</v>
      </c>
      <c r="V7" s="8">
        <f>U7</f>
        <v>15059888</v>
      </c>
      <c r="W7" s="10">
        <f>J7+T7+V7</f>
        <v>532955837</v>
      </c>
    </row>
    <row r="8" spans="1:23" ht="39.6" x14ac:dyDescent="0.3">
      <c r="A8" s="11" t="s">
        <v>25</v>
      </c>
      <c r="B8" s="12" t="s">
        <v>26</v>
      </c>
      <c r="C8" s="13"/>
      <c r="D8" s="13"/>
      <c r="E8" s="13"/>
      <c r="F8" s="13"/>
      <c r="G8" s="13"/>
      <c r="H8" s="13"/>
      <c r="I8" s="13"/>
      <c r="J8" s="14">
        <f>SUM(C8:I8)+J7</f>
        <v>70500000</v>
      </c>
      <c r="K8" s="15"/>
      <c r="L8" s="15"/>
      <c r="M8" s="15"/>
      <c r="N8" s="15"/>
      <c r="O8" s="15"/>
      <c r="P8" s="15"/>
      <c r="Q8" s="15"/>
      <c r="R8" s="15"/>
      <c r="S8" s="15"/>
      <c r="T8" s="14">
        <f>SUM(K8:S8)+T7</f>
        <v>447395949</v>
      </c>
      <c r="U8" s="13">
        <v>-2413000</v>
      </c>
      <c r="V8" s="16">
        <f>V7+U8</f>
        <v>12646888</v>
      </c>
      <c r="W8" s="10">
        <f t="shared" ref="W8:W54" si="0">J8+T8+V8</f>
        <v>530542837</v>
      </c>
    </row>
    <row r="9" spans="1:23" ht="26.4" x14ac:dyDescent="0.3">
      <c r="A9" s="11" t="s">
        <v>27</v>
      </c>
      <c r="B9" s="17" t="s">
        <v>28</v>
      </c>
      <c r="C9" s="13"/>
      <c r="D9" s="13"/>
      <c r="E9" s="13"/>
      <c r="F9" s="13"/>
      <c r="G9" s="13"/>
      <c r="H9" s="13"/>
      <c r="I9" s="13"/>
      <c r="J9" s="14">
        <f t="shared" ref="J9:J54" si="1">SUM(C9:I9)+J8</f>
        <v>70500000</v>
      </c>
      <c r="K9" s="18"/>
      <c r="L9" s="15"/>
      <c r="M9" s="15"/>
      <c r="N9" s="15"/>
      <c r="O9" s="15"/>
      <c r="P9" s="15"/>
      <c r="Q9" s="15"/>
      <c r="R9" s="15"/>
      <c r="S9" s="15"/>
      <c r="T9" s="14">
        <f t="shared" ref="T9:T54" si="2">SUM(K9:S9)+T8</f>
        <v>447395949</v>
      </c>
      <c r="U9" s="13">
        <v>-250000</v>
      </c>
      <c r="V9" s="16">
        <f t="shared" ref="V9:V34" si="3">V8+U9</f>
        <v>12396888</v>
      </c>
      <c r="W9" s="10">
        <f t="shared" si="0"/>
        <v>530292837</v>
      </c>
    </row>
    <row r="10" spans="1:23" ht="26.4" x14ac:dyDescent="0.3">
      <c r="A10" s="11" t="s">
        <v>29</v>
      </c>
      <c r="B10" s="17" t="s">
        <v>30</v>
      </c>
      <c r="C10" s="13"/>
      <c r="D10" s="13"/>
      <c r="E10" s="13"/>
      <c r="F10" s="13"/>
      <c r="G10" s="13"/>
      <c r="H10" s="13"/>
      <c r="I10" s="13"/>
      <c r="J10" s="14">
        <f t="shared" si="1"/>
        <v>70500000</v>
      </c>
      <c r="K10" s="18"/>
      <c r="L10" s="15"/>
      <c r="M10" s="15"/>
      <c r="N10" s="15"/>
      <c r="O10" s="15"/>
      <c r="P10" s="15"/>
      <c r="Q10" s="15"/>
      <c r="R10" s="15"/>
      <c r="S10" s="15"/>
      <c r="T10" s="14">
        <f t="shared" si="2"/>
        <v>447395949</v>
      </c>
      <c r="U10" s="19">
        <v>-2500000</v>
      </c>
      <c r="V10" s="16">
        <f t="shared" si="3"/>
        <v>9896888</v>
      </c>
      <c r="W10" s="10">
        <f t="shared" si="0"/>
        <v>527792837</v>
      </c>
    </row>
    <row r="11" spans="1:23" ht="26.4" x14ac:dyDescent="0.3">
      <c r="A11" s="11" t="s">
        <v>31</v>
      </c>
      <c r="B11" s="17" t="s">
        <v>32</v>
      </c>
      <c r="C11" s="13"/>
      <c r="D11" s="13">
        <v>-11000000</v>
      </c>
      <c r="E11" s="13"/>
      <c r="F11" s="13"/>
      <c r="G11" s="13"/>
      <c r="H11" s="13"/>
      <c r="I11" s="13"/>
      <c r="J11" s="14">
        <f t="shared" si="1"/>
        <v>59500000</v>
      </c>
      <c r="K11" s="18"/>
      <c r="L11" s="15"/>
      <c r="M11" s="15"/>
      <c r="N11" s="15"/>
      <c r="O11" s="15"/>
      <c r="P11" s="15"/>
      <c r="Q11" s="15"/>
      <c r="R11" s="15"/>
      <c r="S11" s="15"/>
      <c r="T11" s="14">
        <f t="shared" si="2"/>
        <v>447395949</v>
      </c>
      <c r="U11" s="19">
        <v>-1530000</v>
      </c>
      <c r="V11" s="16">
        <f t="shared" si="3"/>
        <v>8366888</v>
      </c>
      <c r="W11" s="10">
        <f t="shared" si="0"/>
        <v>515262837</v>
      </c>
    </row>
    <row r="12" spans="1:23" ht="18.75" customHeight="1" x14ac:dyDescent="0.3">
      <c r="A12" s="11" t="s">
        <v>33</v>
      </c>
      <c r="B12" s="17" t="s">
        <v>34</v>
      </c>
      <c r="C12" s="13"/>
      <c r="D12" s="13"/>
      <c r="E12" s="13"/>
      <c r="F12" s="13"/>
      <c r="G12" s="13"/>
      <c r="H12" s="13"/>
      <c r="I12" s="13"/>
      <c r="J12" s="14">
        <f t="shared" si="1"/>
        <v>59500000</v>
      </c>
      <c r="K12" s="18"/>
      <c r="L12" s="15"/>
      <c r="M12" s="15"/>
      <c r="N12" s="15"/>
      <c r="O12" s="15">
        <v>-10000000</v>
      </c>
      <c r="P12" s="15"/>
      <c r="Q12" s="15"/>
      <c r="R12" s="15"/>
      <c r="S12" s="15"/>
      <c r="T12" s="14">
        <f t="shared" si="2"/>
        <v>437395949</v>
      </c>
      <c r="U12" s="19">
        <v>-3500000</v>
      </c>
      <c r="V12" s="16">
        <f t="shared" si="3"/>
        <v>4866888</v>
      </c>
      <c r="W12" s="10">
        <f t="shared" si="0"/>
        <v>501762837</v>
      </c>
    </row>
    <row r="13" spans="1:23" ht="26.4" x14ac:dyDescent="0.3">
      <c r="A13" s="11" t="s">
        <v>35</v>
      </c>
      <c r="B13" s="12" t="s">
        <v>36</v>
      </c>
      <c r="C13" s="13"/>
      <c r="D13" s="13"/>
      <c r="E13" s="13"/>
      <c r="F13" s="13"/>
      <c r="G13" s="13"/>
      <c r="H13" s="13"/>
      <c r="I13" s="13"/>
      <c r="J13" s="14">
        <f t="shared" si="1"/>
        <v>59500000</v>
      </c>
      <c r="K13" s="15"/>
      <c r="L13" s="15"/>
      <c r="M13" s="15"/>
      <c r="N13" s="15">
        <v>-700000</v>
      </c>
      <c r="O13" s="15"/>
      <c r="P13" s="15"/>
      <c r="Q13" s="15"/>
      <c r="R13" s="15"/>
      <c r="S13" s="15"/>
      <c r="T13" s="14">
        <f t="shared" si="2"/>
        <v>436695949</v>
      </c>
      <c r="U13" s="19"/>
      <c r="V13" s="16">
        <f t="shared" si="3"/>
        <v>4866888</v>
      </c>
      <c r="W13" s="10">
        <f t="shared" si="0"/>
        <v>501062837</v>
      </c>
    </row>
    <row r="14" spans="1:23" ht="26.4" x14ac:dyDescent="0.3">
      <c r="A14" s="11" t="s">
        <v>37</v>
      </c>
      <c r="B14" s="17" t="s">
        <v>38</v>
      </c>
      <c r="C14" s="13"/>
      <c r="D14" s="13"/>
      <c r="E14" s="13"/>
      <c r="F14" s="13"/>
      <c r="G14" s="13"/>
      <c r="H14" s="13"/>
      <c r="I14" s="13"/>
      <c r="J14" s="14">
        <f t="shared" si="1"/>
        <v>59500000</v>
      </c>
      <c r="K14" s="18"/>
      <c r="L14" s="15"/>
      <c r="M14" s="15"/>
      <c r="N14" s="15"/>
      <c r="O14" s="15"/>
      <c r="P14" s="15"/>
      <c r="Q14" s="15"/>
      <c r="R14" s="15">
        <v>-4926330</v>
      </c>
      <c r="S14" s="15"/>
      <c r="T14" s="14">
        <f t="shared" si="2"/>
        <v>431769619</v>
      </c>
      <c r="U14" s="19"/>
      <c r="V14" s="16">
        <f t="shared" si="3"/>
        <v>4866888</v>
      </c>
      <c r="W14" s="10">
        <f t="shared" si="0"/>
        <v>496136507</v>
      </c>
    </row>
    <row r="15" spans="1:23" x14ac:dyDescent="0.3">
      <c r="A15" s="11" t="s">
        <v>39</v>
      </c>
      <c r="B15" s="17" t="s">
        <v>40</v>
      </c>
      <c r="C15" s="13"/>
      <c r="D15" s="13"/>
      <c r="E15" s="13"/>
      <c r="F15" s="13">
        <v>-350000</v>
      </c>
      <c r="G15" s="13"/>
      <c r="H15" s="13"/>
      <c r="I15" s="13"/>
      <c r="J15" s="14">
        <f t="shared" si="1"/>
        <v>59150000</v>
      </c>
      <c r="K15" s="18"/>
      <c r="L15" s="15"/>
      <c r="M15" s="15"/>
      <c r="N15" s="15"/>
      <c r="O15" s="15"/>
      <c r="P15" s="15"/>
      <c r="Q15" s="15"/>
      <c r="R15" s="15"/>
      <c r="S15" s="15"/>
      <c r="T15" s="14">
        <f t="shared" si="2"/>
        <v>431769619</v>
      </c>
      <c r="U15" s="19"/>
      <c r="V15" s="16">
        <f t="shared" si="3"/>
        <v>4866888</v>
      </c>
      <c r="W15" s="10">
        <f t="shared" si="0"/>
        <v>495786507</v>
      </c>
    </row>
    <row r="16" spans="1:23" ht="28.8" x14ac:dyDescent="0.3">
      <c r="A16" s="11" t="s">
        <v>41</v>
      </c>
      <c r="B16" s="20" t="s">
        <v>42</v>
      </c>
      <c r="C16" s="13"/>
      <c r="D16" s="13"/>
      <c r="E16" s="13"/>
      <c r="F16" s="13"/>
      <c r="G16" s="13"/>
      <c r="H16" s="13"/>
      <c r="I16" s="13"/>
      <c r="J16" s="14">
        <f t="shared" si="1"/>
        <v>59150000</v>
      </c>
      <c r="K16" s="18"/>
      <c r="L16" s="15"/>
      <c r="M16" s="15"/>
      <c r="N16" s="15"/>
      <c r="O16" s="15"/>
      <c r="P16" s="15"/>
      <c r="Q16" s="15"/>
      <c r="R16" s="21">
        <v>-444219</v>
      </c>
      <c r="S16" s="15"/>
      <c r="T16" s="14">
        <f t="shared" si="2"/>
        <v>431325400</v>
      </c>
      <c r="U16" s="19"/>
      <c r="V16" s="16">
        <f t="shared" si="3"/>
        <v>4866888</v>
      </c>
      <c r="W16" s="10">
        <f t="shared" si="0"/>
        <v>495342288</v>
      </c>
    </row>
    <row r="17" spans="1:23" ht="28.8" x14ac:dyDescent="0.3">
      <c r="A17" s="11" t="s">
        <v>43</v>
      </c>
      <c r="B17" s="22" t="s">
        <v>44</v>
      </c>
      <c r="C17" s="13"/>
      <c r="D17" s="13"/>
      <c r="E17" s="13"/>
      <c r="F17" s="13"/>
      <c r="G17" s="13"/>
      <c r="H17" s="13"/>
      <c r="I17" s="13"/>
      <c r="J17" s="14">
        <f t="shared" si="1"/>
        <v>59150000</v>
      </c>
      <c r="K17" s="18"/>
      <c r="L17" s="15"/>
      <c r="M17" s="15"/>
      <c r="N17" s="15"/>
      <c r="O17" s="15"/>
      <c r="P17" s="15"/>
      <c r="Q17" s="15"/>
      <c r="R17" s="15"/>
      <c r="S17" s="15"/>
      <c r="T17" s="14">
        <f t="shared" si="2"/>
        <v>431325400</v>
      </c>
      <c r="U17" s="19">
        <v>398803</v>
      </c>
      <c r="V17" s="16">
        <f t="shared" si="3"/>
        <v>5265691</v>
      </c>
      <c r="W17" s="10">
        <f t="shared" si="0"/>
        <v>495741091</v>
      </c>
    </row>
    <row r="18" spans="1:23" ht="28.8" x14ac:dyDescent="0.3">
      <c r="A18" s="11" t="s">
        <v>45</v>
      </c>
      <c r="B18" s="20" t="s">
        <v>46</v>
      </c>
      <c r="C18" s="13"/>
      <c r="D18" s="13"/>
      <c r="E18" s="13">
        <v>-635000</v>
      </c>
      <c r="F18" s="13"/>
      <c r="G18" s="13"/>
      <c r="H18" s="13"/>
      <c r="I18" s="13"/>
      <c r="J18" s="14">
        <f t="shared" si="1"/>
        <v>58515000</v>
      </c>
      <c r="K18" s="18"/>
      <c r="L18" s="15"/>
      <c r="M18" s="15"/>
      <c r="N18" s="15"/>
      <c r="O18" s="15"/>
      <c r="P18" s="15"/>
      <c r="Q18" s="15"/>
      <c r="R18" s="15"/>
      <c r="S18" s="15"/>
      <c r="T18" s="14">
        <f t="shared" si="2"/>
        <v>431325400</v>
      </c>
      <c r="U18" s="23"/>
      <c r="V18" s="16">
        <f t="shared" si="3"/>
        <v>5265691</v>
      </c>
      <c r="W18" s="10">
        <f t="shared" si="0"/>
        <v>495106091</v>
      </c>
    </row>
    <row r="19" spans="1:23" ht="28.8" x14ac:dyDescent="0.3">
      <c r="A19" s="11" t="s">
        <v>47</v>
      </c>
      <c r="B19" s="20" t="s">
        <v>48</v>
      </c>
      <c r="C19" s="13"/>
      <c r="D19" s="13"/>
      <c r="E19" s="13">
        <v>-500000</v>
      </c>
      <c r="F19" s="13"/>
      <c r="G19" s="13"/>
      <c r="H19" s="13"/>
      <c r="I19" s="13"/>
      <c r="J19" s="14">
        <f t="shared" si="1"/>
        <v>58015000</v>
      </c>
      <c r="K19" s="18"/>
      <c r="L19" s="15"/>
      <c r="M19" s="15"/>
      <c r="N19" s="15"/>
      <c r="O19" s="15"/>
      <c r="P19" s="15"/>
      <c r="Q19" s="15"/>
      <c r="R19" s="15"/>
      <c r="S19" s="15"/>
      <c r="T19" s="14">
        <f t="shared" si="2"/>
        <v>431325400</v>
      </c>
      <c r="U19" s="19"/>
      <c r="V19" s="16">
        <f t="shared" si="3"/>
        <v>5265691</v>
      </c>
      <c r="W19" s="10">
        <f t="shared" si="0"/>
        <v>494606091</v>
      </c>
    </row>
    <row r="20" spans="1:23" ht="28.8" x14ac:dyDescent="0.3">
      <c r="A20" s="11" t="s">
        <v>49</v>
      </c>
      <c r="B20" s="20" t="s">
        <v>50</v>
      </c>
      <c r="C20" s="13"/>
      <c r="D20" s="13"/>
      <c r="E20" s="13">
        <v>-500000</v>
      </c>
      <c r="F20" s="13"/>
      <c r="G20" s="13"/>
      <c r="H20" s="13"/>
      <c r="I20" s="13"/>
      <c r="J20" s="14">
        <f t="shared" si="1"/>
        <v>57515000</v>
      </c>
      <c r="K20" s="18"/>
      <c r="L20" s="15"/>
      <c r="M20" s="15"/>
      <c r="N20" s="15"/>
      <c r="O20" s="15"/>
      <c r="P20" s="15"/>
      <c r="Q20" s="15"/>
      <c r="R20" s="15"/>
      <c r="S20" s="15"/>
      <c r="T20" s="14">
        <f t="shared" si="2"/>
        <v>431325400</v>
      </c>
      <c r="U20" s="19"/>
      <c r="V20" s="16">
        <f t="shared" si="3"/>
        <v>5265691</v>
      </c>
      <c r="W20" s="10">
        <f t="shared" si="0"/>
        <v>494106091</v>
      </c>
    </row>
    <row r="21" spans="1:23" ht="28.8" x14ac:dyDescent="0.3">
      <c r="A21" s="11" t="s">
        <v>51</v>
      </c>
      <c r="B21" s="20" t="s">
        <v>52</v>
      </c>
      <c r="C21" s="13"/>
      <c r="D21" s="13"/>
      <c r="E21" s="13"/>
      <c r="F21" s="13"/>
      <c r="G21" s="13"/>
      <c r="H21" s="19">
        <v>-1336675</v>
      </c>
      <c r="I21" s="24"/>
      <c r="J21" s="14">
        <f t="shared" si="1"/>
        <v>56178325</v>
      </c>
      <c r="K21" s="18"/>
      <c r="L21" s="15"/>
      <c r="M21" s="15"/>
      <c r="N21" s="15"/>
      <c r="O21" s="15"/>
      <c r="P21" s="15"/>
      <c r="Q21" s="15"/>
      <c r="R21" s="15"/>
      <c r="S21" s="15"/>
      <c r="T21" s="14">
        <f t="shared" si="2"/>
        <v>431325400</v>
      </c>
      <c r="U21" s="19"/>
      <c r="V21" s="16">
        <f t="shared" si="3"/>
        <v>5265691</v>
      </c>
      <c r="W21" s="10">
        <f t="shared" si="0"/>
        <v>492769416</v>
      </c>
    </row>
    <row r="22" spans="1:23" ht="43.2" x14ac:dyDescent="0.3">
      <c r="A22" s="11" t="s">
        <v>53</v>
      </c>
      <c r="B22" s="20" t="s">
        <v>54</v>
      </c>
      <c r="C22" s="13"/>
      <c r="D22" s="13"/>
      <c r="E22" s="13"/>
      <c r="F22" s="13"/>
      <c r="G22" s="13"/>
      <c r="H22" s="13"/>
      <c r="I22" s="13"/>
      <c r="J22" s="14">
        <f t="shared" si="1"/>
        <v>56178325</v>
      </c>
      <c r="K22" s="18"/>
      <c r="L22" s="15"/>
      <c r="M22" s="15"/>
      <c r="N22" s="15"/>
      <c r="O22" s="15"/>
      <c r="P22" s="15">
        <v>-4300000</v>
      </c>
      <c r="Q22" s="15"/>
      <c r="R22" s="15"/>
      <c r="S22" s="15"/>
      <c r="T22" s="14">
        <f t="shared" si="2"/>
        <v>427025400</v>
      </c>
      <c r="U22" s="19"/>
      <c r="V22" s="16">
        <f t="shared" si="3"/>
        <v>5265691</v>
      </c>
      <c r="W22" s="10">
        <f t="shared" si="0"/>
        <v>488469416</v>
      </c>
    </row>
    <row r="23" spans="1:23" x14ac:dyDescent="0.3">
      <c r="A23" s="25" t="s">
        <v>55</v>
      </c>
      <c r="B23" s="26" t="s">
        <v>56</v>
      </c>
      <c r="C23" s="10">
        <f t="shared" ref="C23:I23" si="4">SUM(C7:C22)</f>
        <v>20000000</v>
      </c>
      <c r="D23" s="10">
        <f t="shared" si="4"/>
        <v>0</v>
      </c>
      <c r="E23" s="10">
        <f t="shared" si="4"/>
        <v>13365000</v>
      </c>
      <c r="F23" s="10">
        <f t="shared" si="4"/>
        <v>14650000</v>
      </c>
      <c r="G23" s="10">
        <f t="shared" si="4"/>
        <v>4500000</v>
      </c>
      <c r="H23" s="10">
        <f t="shared" si="4"/>
        <v>3663325</v>
      </c>
      <c r="I23" s="10">
        <f t="shared" si="4"/>
        <v>0</v>
      </c>
      <c r="J23" s="8">
        <f t="shared" ref="J23:J44" si="5">SUM(C23:I23)</f>
        <v>56178325</v>
      </c>
      <c r="K23" s="10">
        <f t="shared" ref="K23:S23" si="6">SUM(K7:K22)</f>
        <v>268938533</v>
      </c>
      <c r="L23" s="10">
        <f t="shared" si="6"/>
        <v>124638532</v>
      </c>
      <c r="M23" s="10">
        <f t="shared" si="6"/>
        <v>6000000</v>
      </c>
      <c r="N23" s="10">
        <f t="shared" si="6"/>
        <v>1118884</v>
      </c>
      <c r="O23" s="10">
        <f t="shared" si="6"/>
        <v>0</v>
      </c>
      <c r="P23" s="10">
        <f t="shared" si="6"/>
        <v>10700000</v>
      </c>
      <c r="Q23" s="10">
        <f t="shared" si="6"/>
        <v>6000000</v>
      </c>
      <c r="R23" s="10">
        <f t="shared" si="6"/>
        <v>9629451</v>
      </c>
      <c r="S23" s="10">
        <f t="shared" si="6"/>
        <v>0</v>
      </c>
      <c r="T23" s="8">
        <f>SUM(K23:S23)</f>
        <v>427025400</v>
      </c>
      <c r="U23" s="10">
        <f>SUM(U7:U22)</f>
        <v>5265691</v>
      </c>
      <c r="V23" s="10">
        <f>U23</f>
        <v>5265691</v>
      </c>
      <c r="W23" s="10">
        <f t="shared" si="0"/>
        <v>488469416</v>
      </c>
    </row>
    <row r="24" spans="1:23" ht="39.6" hidden="1" x14ac:dyDescent="0.3">
      <c r="A24" s="11" t="s">
        <v>57</v>
      </c>
      <c r="B24" s="27" t="s">
        <v>58</v>
      </c>
      <c r="C24" s="13"/>
      <c r="D24" s="13"/>
      <c r="E24" s="13"/>
      <c r="F24" s="13"/>
      <c r="G24" s="13"/>
      <c r="H24" s="13"/>
      <c r="I24" s="13"/>
      <c r="J24" s="14">
        <f t="shared" ref="J24:J34" si="7">SUM(C24:I24)+J23</f>
        <v>56178325</v>
      </c>
      <c r="K24" s="18"/>
      <c r="L24" s="15"/>
      <c r="M24" s="15"/>
      <c r="N24" s="15"/>
      <c r="O24" s="15"/>
      <c r="P24" s="15"/>
      <c r="Q24" s="15"/>
      <c r="R24" s="15"/>
      <c r="S24" s="15"/>
      <c r="T24" s="14">
        <f t="shared" ref="T24:T26" si="8">SUM(K24:S24)+T23</f>
        <v>427025400</v>
      </c>
      <c r="U24" s="24">
        <v>-682780</v>
      </c>
      <c r="V24" s="16">
        <f>V23+U24</f>
        <v>4582911</v>
      </c>
      <c r="W24" s="10">
        <f t="shared" si="0"/>
        <v>487786636</v>
      </c>
    </row>
    <row r="25" spans="1:23" hidden="1" x14ac:dyDescent="0.3">
      <c r="A25" s="11" t="s">
        <v>59</v>
      </c>
      <c r="B25" s="27" t="s">
        <v>60</v>
      </c>
      <c r="C25" s="13"/>
      <c r="D25" s="13"/>
      <c r="E25" s="13"/>
      <c r="F25" s="13"/>
      <c r="G25" s="13"/>
      <c r="H25" s="13"/>
      <c r="I25" s="13"/>
      <c r="J25" s="14">
        <f t="shared" si="7"/>
        <v>56178325</v>
      </c>
      <c r="K25" s="18"/>
      <c r="L25" s="15"/>
      <c r="M25" s="15"/>
      <c r="N25" s="15"/>
      <c r="O25" s="15"/>
      <c r="P25" s="15"/>
      <c r="Q25" s="15"/>
      <c r="R25" s="15"/>
      <c r="S25" s="15"/>
      <c r="T25" s="14">
        <f t="shared" si="8"/>
        <v>427025400</v>
      </c>
      <c r="U25" s="24">
        <v>-600000</v>
      </c>
      <c r="V25" s="16">
        <f>V24+U25</f>
        <v>3982911</v>
      </c>
      <c r="W25" s="10">
        <f t="shared" si="0"/>
        <v>487186636</v>
      </c>
    </row>
    <row r="26" spans="1:23" ht="26.4" hidden="1" x14ac:dyDescent="0.3">
      <c r="A26" s="11" t="s">
        <v>61</v>
      </c>
      <c r="B26" s="27" t="s">
        <v>62</v>
      </c>
      <c r="C26" s="13"/>
      <c r="D26" s="13"/>
      <c r="E26" s="13"/>
      <c r="F26" s="13"/>
      <c r="G26" s="13"/>
      <c r="H26" s="13"/>
      <c r="I26" s="13"/>
      <c r="J26" s="14">
        <f t="shared" si="7"/>
        <v>56178325</v>
      </c>
      <c r="K26" s="18"/>
      <c r="L26" s="15"/>
      <c r="M26" s="15"/>
      <c r="N26" s="15"/>
      <c r="O26" s="15"/>
      <c r="P26" s="15"/>
      <c r="Q26" s="15"/>
      <c r="R26" s="15"/>
      <c r="S26" s="15"/>
      <c r="T26" s="14">
        <f t="shared" si="8"/>
        <v>427025400</v>
      </c>
      <c r="U26" s="24">
        <v>-2500000</v>
      </c>
      <c r="V26" s="16">
        <f>V24+U26</f>
        <v>2082911</v>
      </c>
      <c r="W26" s="10">
        <f t="shared" si="0"/>
        <v>485286636</v>
      </c>
    </row>
    <row r="27" spans="1:23" hidden="1" x14ac:dyDescent="0.3">
      <c r="A27" s="11" t="s">
        <v>63</v>
      </c>
      <c r="B27" s="28" t="s">
        <v>64</v>
      </c>
      <c r="C27" s="13"/>
      <c r="D27" s="13"/>
      <c r="E27" s="29"/>
      <c r="F27" s="13"/>
      <c r="G27" s="13"/>
      <c r="H27" s="13"/>
      <c r="I27" s="13"/>
      <c r="J27" s="14">
        <f t="shared" si="7"/>
        <v>56178325</v>
      </c>
      <c r="K27" s="30">
        <v>-1303000</v>
      </c>
      <c r="L27" s="21"/>
      <c r="M27" s="21"/>
      <c r="N27" s="21"/>
      <c r="O27" s="21"/>
      <c r="P27" s="21"/>
      <c r="Q27" s="21"/>
      <c r="R27" s="21"/>
      <c r="S27" s="21"/>
      <c r="T27" s="14">
        <f t="shared" si="2"/>
        <v>425722400</v>
      </c>
      <c r="U27" s="13"/>
      <c r="V27" s="16">
        <f t="shared" si="3"/>
        <v>2082911</v>
      </c>
      <c r="W27" s="10">
        <f t="shared" si="0"/>
        <v>483983636</v>
      </c>
    </row>
    <row r="28" spans="1:23" ht="26.4" hidden="1" x14ac:dyDescent="0.3">
      <c r="A28" s="11" t="s">
        <v>65</v>
      </c>
      <c r="B28" s="27" t="s">
        <v>66</v>
      </c>
      <c r="C28" s="13"/>
      <c r="D28" s="13"/>
      <c r="E28" s="13"/>
      <c r="F28" s="13"/>
      <c r="G28" s="13"/>
      <c r="H28" s="13"/>
      <c r="I28" s="13"/>
      <c r="J28" s="14">
        <f t="shared" si="7"/>
        <v>56178325</v>
      </c>
      <c r="K28" s="18"/>
      <c r="L28" s="15"/>
      <c r="M28" s="15"/>
      <c r="N28" s="15"/>
      <c r="O28" s="15"/>
      <c r="P28" s="15"/>
      <c r="Q28" s="15"/>
      <c r="R28" s="15"/>
      <c r="S28" s="15"/>
      <c r="T28" s="14">
        <f t="shared" si="2"/>
        <v>425722400</v>
      </c>
      <c r="U28" s="24">
        <v>-850000</v>
      </c>
      <c r="V28" s="16">
        <f t="shared" si="3"/>
        <v>1232911</v>
      </c>
      <c r="W28" s="10">
        <f t="shared" si="0"/>
        <v>483133636</v>
      </c>
    </row>
    <row r="29" spans="1:23" hidden="1" x14ac:dyDescent="0.3">
      <c r="A29" s="11" t="s">
        <v>67</v>
      </c>
      <c r="B29" s="31" t="s">
        <v>68</v>
      </c>
      <c r="C29" s="13"/>
      <c r="D29" s="13"/>
      <c r="E29" s="13"/>
      <c r="F29" s="13"/>
      <c r="G29" s="13"/>
      <c r="H29" s="13"/>
      <c r="I29" s="13"/>
      <c r="J29" s="14">
        <f t="shared" si="7"/>
        <v>56178325</v>
      </c>
      <c r="K29" s="18"/>
      <c r="L29" s="15"/>
      <c r="M29" s="15"/>
      <c r="N29" s="15"/>
      <c r="O29" s="15"/>
      <c r="P29" s="15"/>
      <c r="Q29" s="15"/>
      <c r="R29" s="30">
        <v>-2537945</v>
      </c>
      <c r="S29" s="15"/>
      <c r="T29" s="14">
        <f t="shared" si="2"/>
        <v>423184455</v>
      </c>
      <c r="U29" s="13"/>
      <c r="V29" s="16">
        <f t="shared" si="3"/>
        <v>1232911</v>
      </c>
      <c r="W29" s="10">
        <f t="shared" si="0"/>
        <v>480595691</v>
      </c>
    </row>
    <row r="30" spans="1:23" ht="28.8" hidden="1" x14ac:dyDescent="0.3">
      <c r="A30" s="11" t="s">
        <v>69</v>
      </c>
      <c r="B30" s="20" t="s">
        <v>70</v>
      </c>
      <c r="C30" s="13"/>
      <c r="D30" s="13"/>
      <c r="E30" s="13"/>
      <c r="F30" s="13">
        <v>-319670</v>
      </c>
      <c r="G30" s="13"/>
      <c r="H30" s="13"/>
      <c r="I30" s="13"/>
      <c r="J30" s="14">
        <f t="shared" si="7"/>
        <v>55858655</v>
      </c>
      <c r="K30" s="18"/>
      <c r="L30" s="15"/>
      <c r="M30" s="15"/>
      <c r="N30" s="15"/>
      <c r="O30" s="15"/>
      <c r="P30" s="15"/>
      <c r="Q30" s="15"/>
      <c r="R30" s="15">
        <v>-2240233</v>
      </c>
      <c r="S30" s="15"/>
      <c r="T30" s="14">
        <f t="shared" si="2"/>
        <v>420944222</v>
      </c>
      <c r="U30" s="13"/>
      <c r="V30" s="16">
        <f t="shared" si="3"/>
        <v>1232911</v>
      </c>
      <c r="W30" s="10">
        <f t="shared" si="0"/>
        <v>478035788</v>
      </c>
    </row>
    <row r="31" spans="1:23" ht="28.8" hidden="1" x14ac:dyDescent="0.3">
      <c r="A31" s="11" t="s">
        <v>71</v>
      </c>
      <c r="B31" s="20" t="s">
        <v>72</v>
      </c>
      <c r="C31" s="13"/>
      <c r="D31" s="13"/>
      <c r="E31" s="13"/>
      <c r="F31" s="13">
        <v>-1000000</v>
      </c>
      <c r="G31" s="13"/>
      <c r="H31" s="13"/>
      <c r="I31" s="13"/>
      <c r="J31" s="14">
        <f t="shared" si="7"/>
        <v>54858655</v>
      </c>
      <c r="K31" s="18"/>
      <c r="L31" s="15"/>
      <c r="M31" s="15"/>
      <c r="N31" s="15"/>
      <c r="O31" s="15"/>
      <c r="P31" s="15"/>
      <c r="Q31" s="15"/>
      <c r="R31" s="15"/>
      <c r="S31" s="15"/>
      <c r="T31" s="14">
        <f t="shared" si="2"/>
        <v>420944222</v>
      </c>
      <c r="U31" s="13"/>
      <c r="V31" s="16">
        <f t="shared" si="3"/>
        <v>1232911</v>
      </c>
      <c r="W31" s="10">
        <f t="shared" si="0"/>
        <v>477035788</v>
      </c>
    </row>
    <row r="32" spans="1:23" ht="28.8" hidden="1" x14ac:dyDescent="0.3">
      <c r="A32" s="11" t="s">
        <v>73</v>
      </c>
      <c r="B32" s="20" t="s">
        <v>74</v>
      </c>
      <c r="C32" s="13"/>
      <c r="D32" s="13"/>
      <c r="E32" s="13"/>
      <c r="F32" s="13"/>
      <c r="G32" s="13"/>
      <c r="H32" s="24">
        <v>0</v>
      </c>
      <c r="I32" s="24"/>
      <c r="J32" s="14">
        <f t="shared" si="7"/>
        <v>54858655</v>
      </c>
      <c r="K32" s="18"/>
      <c r="L32" s="15"/>
      <c r="M32" s="15"/>
      <c r="N32" s="15"/>
      <c r="O32" s="15"/>
      <c r="P32" s="15"/>
      <c r="Q32" s="15"/>
      <c r="R32" s="15">
        <v>-216718</v>
      </c>
      <c r="S32" s="15"/>
      <c r="T32" s="14">
        <f t="shared" si="2"/>
        <v>420727504</v>
      </c>
      <c r="U32" s="13"/>
      <c r="V32" s="16">
        <f t="shared" si="3"/>
        <v>1232911</v>
      </c>
      <c r="W32" s="10">
        <f t="shared" si="0"/>
        <v>476819070</v>
      </c>
    </row>
    <row r="33" spans="1:23" hidden="1" x14ac:dyDescent="0.3">
      <c r="A33" s="11" t="s">
        <v>75</v>
      </c>
      <c r="B33" s="20" t="s">
        <v>76</v>
      </c>
      <c r="C33" s="13"/>
      <c r="D33" s="13"/>
      <c r="E33" s="13"/>
      <c r="F33" s="13"/>
      <c r="G33" s="13"/>
      <c r="H33" s="13"/>
      <c r="I33" s="13"/>
      <c r="J33" s="14">
        <f t="shared" si="7"/>
        <v>54858655</v>
      </c>
      <c r="K33" s="18"/>
      <c r="L33" s="15"/>
      <c r="M33" s="15"/>
      <c r="N33" s="15"/>
      <c r="O33" s="15"/>
      <c r="P33" s="15"/>
      <c r="Q33" s="15"/>
      <c r="R33" s="15"/>
      <c r="S33" s="15"/>
      <c r="T33" s="14">
        <f t="shared" si="2"/>
        <v>420727504</v>
      </c>
      <c r="U33" s="24">
        <v>-850000</v>
      </c>
      <c r="V33" s="16">
        <f t="shared" si="3"/>
        <v>382911</v>
      </c>
      <c r="W33" s="10">
        <f t="shared" si="0"/>
        <v>475969070</v>
      </c>
    </row>
    <row r="34" spans="1:23" hidden="1" x14ac:dyDescent="0.3">
      <c r="A34" s="11" t="s">
        <v>77</v>
      </c>
      <c r="B34" s="20"/>
      <c r="C34" s="13"/>
      <c r="D34" s="13"/>
      <c r="E34" s="13"/>
      <c r="F34" s="19"/>
      <c r="G34" s="24"/>
      <c r="H34" s="13"/>
      <c r="I34" s="13"/>
      <c r="J34" s="14">
        <f t="shared" si="7"/>
        <v>54858655</v>
      </c>
      <c r="K34" s="18"/>
      <c r="L34" s="15"/>
      <c r="M34" s="15"/>
      <c r="N34" s="15"/>
      <c r="O34" s="15"/>
      <c r="P34" s="15"/>
      <c r="Q34" s="15"/>
      <c r="R34" s="15"/>
      <c r="S34" s="15"/>
      <c r="T34" s="14">
        <f t="shared" si="2"/>
        <v>420727504</v>
      </c>
      <c r="U34" s="13"/>
      <c r="V34" s="16">
        <f t="shared" si="3"/>
        <v>382911</v>
      </c>
      <c r="W34" s="10">
        <f t="shared" si="0"/>
        <v>475969070</v>
      </c>
    </row>
    <row r="35" spans="1:23" hidden="1" x14ac:dyDescent="0.3">
      <c r="A35" s="11" t="s">
        <v>78</v>
      </c>
      <c r="B35" s="32"/>
      <c r="C35" s="19"/>
      <c r="D35" s="19"/>
      <c r="E35" s="19"/>
      <c r="F35" s="19"/>
      <c r="G35" s="19"/>
      <c r="H35" s="19"/>
      <c r="I35" s="19"/>
      <c r="J35" s="14">
        <f t="shared" si="1"/>
        <v>54858655</v>
      </c>
      <c r="K35" s="15"/>
      <c r="L35" s="15"/>
      <c r="M35" s="15"/>
      <c r="N35" s="15"/>
      <c r="O35" s="15"/>
      <c r="P35" s="15"/>
      <c r="Q35" s="15"/>
      <c r="R35" s="15"/>
      <c r="S35" s="15"/>
      <c r="T35" s="14">
        <f t="shared" si="2"/>
        <v>420727504</v>
      </c>
      <c r="U35" s="13"/>
      <c r="V35" s="16">
        <f>V34+U35</f>
        <v>382911</v>
      </c>
      <c r="W35" s="10">
        <f t="shared" si="0"/>
        <v>475969070</v>
      </c>
    </row>
    <row r="36" spans="1:23" hidden="1" x14ac:dyDescent="0.3">
      <c r="A36" s="11" t="s">
        <v>79</v>
      </c>
      <c r="B36" s="32"/>
      <c r="C36" s="19"/>
      <c r="D36" s="19"/>
      <c r="E36" s="19"/>
      <c r="F36" s="19"/>
      <c r="G36" s="19"/>
      <c r="H36" s="19"/>
      <c r="I36" s="19"/>
      <c r="J36" s="14">
        <f t="shared" si="1"/>
        <v>54858655</v>
      </c>
      <c r="K36" s="15"/>
      <c r="L36" s="15"/>
      <c r="M36" s="15"/>
      <c r="N36" s="15"/>
      <c r="O36" s="15"/>
      <c r="P36" s="15"/>
      <c r="Q36" s="15"/>
      <c r="R36" s="15"/>
      <c r="S36" s="15"/>
      <c r="T36" s="14">
        <f t="shared" si="2"/>
        <v>420727504</v>
      </c>
      <c r="U36" s="13"/>
      <c r="V36" s="16">
        <f>V35+U36</f>
        <v>382911</v>
      </c>
      <c r="W36" s="10">
        <f t="shared" si="0"/>
        <v>475969070</v>
      </c>
    </row>
    <row r="37" spans="1:23" hidden="1" x14ac:dyDescent="0.3">
      <c r="A37" s="11" t="s">
        <v>80</v>
      </c>
      <c r="B37" s="32"/>
      <c r="C37" s="19"/>
      <c r="D37" s="19"/>
      <c r="E37" s="19"/>
      <c r="F37" s="19"/>
      <c r="G37" s="19"/>
      <c r="H37" s="19"/>
      <c r="I37" s="19"/>
      <c r="J37" s="14">
        <f t="shared" si="1"/>
        <v>54858655</v>
      </c>
      <c r="K37" s="15"/>
      <c r="L37" s="15"/>
      <c r="M37" s="15"/>
      <c r="N37" s="15"/>
      <c r="O37" s="15"/>
      <c r="P37" s="15"/>
      <c r="Q37" s="15"/>
      <c r="R37" s="15"/>
      <c r="S37" s="15"/>
      <c r="T37" s="14">
        <f t="shared" si="2"/>
        <v>420727504</v>
      </c>
      <c r="U37" s="13"/>
      <c r="V37" s="16">
        <f>V36+U37</f>
        <v>382911</v>
      </c>
      <c r="W37" s="10">
        <f t="shared" si="0"/>
        <v>475969070</v>
      </c>
    </row>
    <row r="38" spans="1:23" hidden="1" x14ac:dyDescent="0.3">
      <c r="A38" s="11" t="s">
        <v>81</v>
      </c>
      <c r="B38" s="32"/>
      <c r="C38" s="19"/>
      <c r="D38" s="19"/>
      <c r="E38" s="19"/>
      <c r="F38" s="19"/>
      <c r="G38" s="19"/>
      <c r="H38" s="19"/>
      <c r="I38" s="19"/>
      <c r="J38" s="14">
        <f t="shared" si="1"/>
        <v>54858655</v>
      </c>
      <c r="K38" s="15"/>
      <c r="L38" s="15"/>
      <c r="M38" s="15"/>
      <c r="N38" s="15"/>
      <c r="O38" s="15"/>
      <c r="P38" s="15"/>
      <c r="Q38" s="15"/>
      <c r="R38" s="15"/>
      <c r="S38" s="15"/>
      <c r="T38" s="14">
        <f t="shared" si="2"/>
        <v>420727504</v>
      </c>
      <c r="U38" s="13"/>
      <c r="V38" s="16">
        <f t="shared" ref="V38:V43" si="9">V37+U38</f>
        <v>382911</v>
      </c>
      <c r="W38" s="10">
        <f t="shared" si="0"/>
        <v>475969070</v>
      </c>
    </row>
    <row r="39" spans="1:23" hidden="1" x14ac:dyDescent="0.3">
      <c r="A39" s="11" t="s">
        <v>82</v>
      </c>
      <c r="B39" s="32"/>
      <c r="C39" s="19"/>
      <c r="D39" s="19"/>
      <c r="E39" s="19"/>
      <c r="F39" s="19"/>
      <c r="G39" s="19"/>
      <c r="H39" s="19"/>
      <c r="I39" s="19"/>
      <c r="J39" s="14">
        <f t="shared" si="1"/>
        <v>54858655</v>
      </c>
      <c r="K39" s="15"/>
      <c r="L39" s="15"/>
      <c r="M39" s="15"/>
      <c r="N39" s="15"/>
      <c r="O39" s="15"/>
      <c r="P39" s="15"/>
      <c r="Q39" s="15"/>
      <c r="R39" s="15"/>
      <c r="S39" s="15"/>
      <c r="T39" s="14">
        <f t="shared" si="2"/>
        <v>420727504</v>
      </c>
      <c r="U39" s="13"/>
      <c r="V39" s="16">
        <f t="shared" si="9"/>
        <v>382911</v>
      </c>
      <c r="W39" s="10">
        <f t="shared" si="0"/>
        <v>475969070</v>
      </c>
    </row>
    <row r="40" spans="1:23" hidden="1" x14ac:dyDescent="0.3">
      <c r="A40" s="11" t="s">
        <v>83</v>
      </c>
      <c r="B40" s="32"/>
      <c r="C40" s="19"/>
      <c r="D40" s="19"/>
      <c r="E40" s="19"/>
      <c r="F40" s="19"/>
      <c r="G40" s="19"/>
      <c r="H40" s="19"/>
      <c r="I40" s="19"/>
      <c r="J40" s="14">
        <f t="shared" si="1"/>
        <v>54858655</v>
      </c>
      <c r="K40" s="15"/>
      <c r="L40" s="15"/>
      <c r="M40" s="15"/>
      <c r="N40" s="15"/>
      <c r="O40" s="15"/>
      <c r="P40" s="15"/>
      <c r="Q40" s="15"/>
      <c r="R40" s="15"/>
      <c r="S40" s="15"/>
      <c r="T40" s="14">
        <f t="shared" si="2"/>
        <v>420727504</v>
      </c>
      <c r="U40" s="13"/>
      <c r="V40" s="16">
        <f t="shared" si="9"/>
        <v>382911</v>
      </c>
      <c r="W40" s="10">
        <f t="shared" si="0"/>
        <v>475969070</v>
      </c>
    </row>
    <row r="41" spans="1:23" hidden="1" x14ac:dyDescent="0.3">
      <c r="A41" s="11" t="s">
        <v>84</v>
      </c>
      <c r="B41" s="32"/>
      <c r="C41" s="19"/>
      <c r="D41" s="19"/>
      <c r="E41" s="19"/>
      <c r="F41" s="19"/>
      <c r="G41" s="19"/>
      <c r="H41" s="19"/>
      <c r="I41" s="19"/>
      <c r="J41" s="14">
        <f t="shared" si="1"/>
        <v>54858655</v>
      </c>
      <c r="K41" s="15"/>
      <c r="L41" s="15"/>
      <c r="M41" s="15"/>
      <c r="N41" s="15"/>
      <c r="O41" s="15"/>
      <c r="P41" s="15"/>
      <c r="Q41" s="15"/>
      <c r="R41" s="15"/>
      <c r="S41" s="15"/>
      <c r="T41" s="14">
        <f t="shared" si="2"/>
        <v>420727504</v>
      </c>
      <c r="U41" s="13"/>
      <c r="V41" s="16">
        <f t="shared" si="9"/>
        <v>382911</v>
      </c>
      <c r="W41" s="10">
        <f t="shared" si="0"/>
        <v>475969070</v>
      </c>
    </row>
    <row r="42" spans="1:23" hidden="1" x14ac:dyDescent="0.3">
      <c r="A42" s="11" t="s">
        <v>85</v>
      </c>
      <c r="B42" s="32"/>
      <c r="C42" s="19"/>
      <c r="D42" s="19"/>
      <c r="E42" s="19"/>
      <c r="F42" s="19"/>
      <c r="G42" s="19"/>
      <c r="H42" s="19"/>
      <c r="I42" s="19"/>
      <c r="J42" s="14">
        <f t="shared" si="1"/>
        <v>54858655</v>
      </c>
      <c r="K42" s="15"/>
      <c r="L42" s="15"/>
      <c r="M42" s="15"/>
      <c r="N42" s="15"/>
      <c r="O42" s="15"/>
      <c r="P42" s="15"/>
      <c r="Q42" s="15"/>
      <c r="R42" s="15"/>
      <c r="S42" s="15"/>
      <c r="T42" s="14">
        <f t="shared" si="2"/>
        <v>420727504</v>
      </c>
      <c r="U42" s="13"/>
      <c r="V42" s="16">
        <f t="shared" si="9"/>
        <v>382911</v>
      </c>
      <c r="W42" s="10">
        <f t="shared" si="0"/>
        <v>475969070</v>
      </c>
    </row>
    <row r="43" spans="1:23" hidden="1" x14ac:dyDescent="0.3">
      <c r="A43" s="11" t="s">
        <v>86</v>
      </c>
      <c r="B43" s="32"/>
      <c r="C43" s="19"/>
      <c r="D43" s="19"/>
      <c r="E43" s="19"/>
      <c r="F43" s="19"/>
      <c r="G43" s="19"/>
      <c r="H43" s="19"/>
      <c r="I43" s="19"/>
      <c r="J43" s="14">
        <f t="shared" si="1"/>
        <v>54858655</v>
      </c>
      <c r="K43" s="15"/>
      <c r="L43" s="15"/>
      <c r="M43" s="15"/>
      <c r="N43" s="15"/>
      <c r="O43" s="15"/>
      <c r="P43" s="15"/>
      <c r="Q43" s="15"/>
      <c r="R43" s="15"/>
      <c r="S43" s="15"/>
      <c r="T43" s="14">
        <f t="shared" si="2"/>
        <v>420727504</v>
      </c>
      <c r="U43" s="13"/>
      <c r="V43" s="16">
        <f t="shared" si="9"/>
        <v>382911</v>
      </c>
      <c r="W43" s="10">
        <f t="shared" si="0"/>
        <v>475969070</v>
      </c>
    </row>
    <row r="44" spans="1:23" hidden="1" x14ac:dyDescent="0.3">
      <c r="A44" s="25" t="s">
        <v>87</v>
      </c>
      <c r="B44" s="26" t="s">
        <v>88</v>
      </c>
      <c r="C44" s="10">
        <f t="shared" ref="C44:I44" si="10">SUM(C23:C43)</f>
        <v>20000000</v>
      </c>
      <c r="D44" s="10">
        <f t="shared" si="10"/>
        <v>0</v>
      </c>
      <c r="E44" s="10">
        <f t="shared" si="10"/>
        <v>13365000</v>
      </c>
      <c r="F44" s="10">
        <f t="shared" si="10"/>
        <v>13330330</v>
      </c>
      <c r="G44" s="10">
        <f t="shared" si="10"/>
        <v>4500000</v>
      </c>
      <c r="H44" s="10">
        <f t="shared" si="10"/>
        <v>3663325</v>
      </c>
      <c r="I44" s="10">
        <f t="shared" si="10"/>
        <v>0</v>
      </c>
      <c r="J44" s="8">
        <f t="shared" si="5"/>
        <v>54858655</v>
      </c>
      <c r="K44" s="10">
        <f t="shared" ref="K44:S44" si="11">SUM(K23:K43)</f>
        <v>267635533</v>
      </c>
      <c r="L44" s="10">
        <f t="shared" si="11"/>
        <v>124638532</v>
      </c>
      <c r="M44" s="10">
        <f t="shared" si="11"/>
        <v>6000000</v>
      </c>
      <c r="N44" s="10">
        <f t="shared" si="11"/>
        <v>1118884</v>
      </c>
      <c r="O44" s="10">
        <f t="shared" si="11"/>
        <v>0</v>
      </c>
      <c r="P44" s="10">
        <f t="shared" si="11"/>
        <v>10700000</v>
      </c>
      <c r="Q44" s="10">
        <f t="shared" si="11"/>
        <v>6000000</v>
      </c>
      <c r="R44" s="10">
        <f t="shared" si="11"/>
        <v>4634555</v>
      </c>
      <c r="S44" s="10">
        <f t="shared" si="11"/>
        <v>0</v>
      </c>
      <c r="T44" s="8">
        <f>SUM(K44:S44)</f>
        <v>420727504</v>
      </c>
      <c r="U44" s="10">
        <f>SUM(U23:U43)</f>
        <v>-217089</v>
      </c>
      <c r="V44" s="10">
        <f>U44</f>
        <v>-217089</v>
      </c>
      <c r="W44" s="10">
        <f t="shared" si="0"/>
        <v>475369070</v>
      </c>
    </row>
    <row r="45" spans="1:23" hidden="1" x14ac:dyDescent="0.3">
      <c r="A45" s="11" t="s">
        <v>89</v>
      </c>
      <c r="B45" s="32"/>
      <c r="C45" s="13"/>
      <c r="D45" s="13"/>
      <c r="E45" s="13"/>
      <c r="F45" s="13"/>
      <c r="G45" s="13"/>
      <c r="H45" s="13"/>
      <c r="I45" s="13"/>
      <c r="J45" s="14">
        <f t="shared" si="1"/>
        <v>54858655</v>
      </c>
      <c r="K45" s="15"/>
      <c r="L45" s="15"/>
      <c r="M45" s="15"/>
      <c r="N45" s="15"/>
      <c r="O45" s="15"/>
      <c r="P45" s="15"/>
      <c r="Q45" s="15"/>
      <c r="R45" s="15"/>
      <c r="S45" s="15"/>
      <c r="T45" s="14">
        <f t="shared" si="2"/>
        <v>420727504</v>
      </c>
      <c r="U45" s="13"/>
      <c r="V45" s="16">
        <f>V44+U45</f>
        <v>-217089</v>
      </c>
      <c r="W45" s="10">
        <f t="shared" si="0"/>
        <v>475369070</v>
      </c>
    </row>
    <row r="46" spans="1:23" hidden="1" x14ac:dyDescent="0.3">
      <c r="A46" s="11" t="s">
        <v>90</v>
      </c>
      <c r="B46" s="32"/>
      <c r="C46" s="13"/>
      <c r="D46" s="13"/>
      <c r="E46" s="13"/>
      <c r="F46" s="13"/>
      <c r="G46" s="13"/>
      <c r="H46" s="13"/>
      <c r="I46" s="13"/>
      <c r="J46" s="14">
        <f t="shared" si="1"/>
        <v>54858655</v>
      </c>
      <c r="K46" s="15"/>
      <c r="L46" s="15"/>
      <c r="M46" s="15"/>
      <c r="N46" s="15"/>
      <c r="O46" s="15"/>
      <c r="P46" s="15"/>
      <c r="Q46" s="15"/>
      <c r="R46" s="15"/>
      <c r="S46" s="15"/>
      <c r="T46" s="14">
        <f t="shared" si="2"/>
        <v>420727504</v>
      </c>
      <c r="U46" s="13"/>
      <c r="V46" s="16">
        <f t="shared" ref="V46:V54" si="12">V45+U46</f>
        <v>-217089</v>
      </c>
      <c r="W46" s="10">
        <f t="shared" si="0"/>
        <v>475369070</v>
      </c>
    </row>
    <row r="47" spans="1:23" hidden="1" x14ac:dyDescent="0.3">
      <c r="A47" s="11" t="s">
        <v>91</v>
      </c>
      <c r="B47" s="22"/>
      <c r="C47" s="13"/>
      <c r="D47" s="13"/>
      <c r="E47" s="13"/>
      <c r="F47" s="13"/>
      <c r="G47" s="13"/>
      <c r="H47" s="13"/>
      <c r="I47" s="13"/>
      <c r="J47" s="14">
        <f t="shared" si="1"/>
        <v>54858655</v>
      </c>
      <c r="K47" s="15"/>
      <c r="L47" s="15"/>
      <c r="M47" s="15"/>
      <c r="N47" s="15"/>
      <c r="O47" s="15"/>
      <c r="P47" s="15"/>
      <c r="Q47" s="15"/>
      <c r="R47" s="15"/>
      <c r="S47" s="15"/>
      <c r="T47" s="14">
        <f t="shared" si="2"/>
        <v>420727504</v>
      </c>
      <c r="U47" s="23"/>
      <c r="V47" s="16">
        <f t="shared" si="12"/>
        <v>-217089</v>
      </c>
      <c r="W47" s="10">
        <f t="shared" si="0"/>
        <v>475369070</v>
      </c>
    </row>
    <row r="48" spans="1:23" hidden="1" x14ac:dyDescent="0.3">
      <c r="A48" s="11" t="s">
        <v>92</v>
      </c>
      <c r="B48" s="22"/>
      <c r="C48" s="13"/>
      <c r="D48" s="13"/>
      <c r="E48" s="13"/>
      <c r="F48" s="13"/>
      <c r="G48" s="13"/>
      <c r="H48" s="13"/>
      <c r="I48" s="13"/>
      <c r="J48" s="14">
        <f t="shared" si="1"/>
        <v>54858655</v>
      </c>
      <c r="K48" s="15"/>
      <c r="L48" s="15"/>
      <c r="M48" s="15"/>
      <c r="N48" s="15"/>
      <c r="O48" s="15"/>
      <c r="P48" s="15"/>
      <c r="Q48" s="15"/>
      <c r="R48" s="15"/>
      <c r="S48" s="15"/>
      <c r="T48" s="14">
        <f t="shared" si="2"/>
        <v>420727504</v>
      </c>
      <c r="U48" s="13"/>
      <c r="V48" s="16">
        <f t="shared" si="12"/>
        <v>-217089</v>
      </c>
      <c r="W48" s="10">
        <f t="shared" si="0"/>
        <v>475369070</v>
      </c>
    </row>
    <row r="49" spans="1:25" hidden="1" x14ac:dyDescent="0.3">
      <c r="A49" s="11" t="s">
        <v>93</v>
      </c>
      <c r="B49" s="22"/>
      <c r="C49" s="13"/>
      <c r="D49" s="13"/>
      <c r="E49" s="13"/>
      <c r="F49" s="13"/>
      <c r="G49" s="13"/>
      <c r="H49" s="13"/>
      <c r="I49" s="13"/>
      <c r="J49" s="14">
        <f t="shared" si="1"/>
        <v>54858655</v>
      </c>
      <c r="K49" s="15"/>
      <c r="L49" s="15"/>
      <c r="M49" s="15"/>
      <c r="N49" s="15"/>
      <c r="O49" s="15"/>
      <c r="P49" s="15"/>
      <c r="Q49" s="15"/>
      <c r="R49" s="15"/>
      <c r="S49" s="15"/>
      <c r="T49" s="14">
        <f t="shared" si="2"/>
        <v>420727504</v>
      </c>
      <c r="U49" s="23"/>
      <c r="V49" s="16">
        <f t="shared" si="12"/>
        <v>-217089</v>
      </c>
      <c r="W49" s="10">
        <f t="shared" si="0"/>
        <v>475369070</v>
      </c>
      <c r="Y49" s="33"/>
    </row>
    <row r="50" spans="1:25" hidden="1" x14ac:dyDescent="0.3">
      <c r="A50" s="11" t="s">
        <v>94</v>
      </c>
      <c r="B50" s="22"/>
      <c r="C50" s="13"/>
      <c r="D50" s="13"/>
      <c r="E50" s="13"/>
      <c r="F50" s="13"/>
      <c r="G50" s="13"/>
      <c r="H50" s="13"/>
      <c r="I50" s="13"/>
      <c r="J50" s="14">
        <f t="shared" si="1"/>
        <v>54858655</v>
      </c>
      <c r="K50" s="15"/>
      <c r="L50" s="15"/>
      <c r="M50" s="15"/>
      <c r="N50" s="15"/>
      <c r="O50" s="15"/>
      <c r="P50" s="15"/>
      <c r="Q50" s="15"/>
      <c r="R50" s="15"/>
      <c r="S50" s="15"/>
      <c r="T50" s="14">
        <f t="shared" si="2"/>
        <v>420727504</v>
      </c>
      <c r="U50" s="23"/>
      <c r="V50" s="16">
        <f t="shared" si="12"/>
        <v>-217089</v>
      </c>
      <c r="W50" s="10">
        <f t="shared" si="0"/>
        <v>475369070</v>
      </c>
    </row>
    <row r="51" spans="1:25" hidden="1" x14ac:dyDescent="0.3">
      <c r="A51" s="11" t="s">
        <v>95</v>
      </c>
      <c r="B51" s="22"/>
      <c r="C51" s="13"/>
      <c r="D51" s="13"/>
      <c r="E51" s="13"/>
      <c r="F51" s="13"/>
      <c r="G51" s="13"/>
      <c r="H51" s="13"/>
      <c r="I51" s="13"/>
      <c r="J51" s="14">
        <f t="shared" si="1"/>
        <v>54858655</v>
      </c>
      <c r="K51" s="15"/>
      <c r="L51" s="15"/>
      <c r="M51" s="15"/>
      <c r="N51" s="15"/>
      <c r="O51" s="15"/>
      <c r="P51" s="15"/>
      <c r="Q51" s="15"/>
      <c r="R51" s="15"/>
      <c r="S51" s="15"/>
      <c r="T51" s="14">
        <f t="shared" si="2"/>
        <v>420727504</v>
      </c>
      <c r="U51" s="23"/>
      <c r="V51" s="16">
        <f t="shared" si="12"/>
        <v>-217089</v>
      </c>
      <c r="W51" s="10">
        <f t="shared" si="0"/>
        <v>475369070</v>
      </c>
    </row>
    <row r="52" spans="1:25" hidden="1" x14ac:dyDescent="0.3">
      <c r="A52" s="11" t="s">
        <v>96</v>
      </c>
      <c r="B52" s="22"/>
      <c r="C52" s="13"/>
      <c r="D52" s="13"/>
      <c r="E52" s="13"/>
      <c r="F52" s="13"/>
      <c r="G52" s="13"/>
      <c r="H52" s="13"/>
      <c r="I52" s="13"/>
      <c r="J52" s="14">
        <f t="shared" si="1"/>
        <v>54858655</v>
      </c>
      <c r="K52" s="15"/>
      <c r="L52" s="15"/>
      <c r="M52" s="15"/>
      <c r="N52" s="15"/>
      <c r="O52" s="15"/>
      <c r="P52" s="15"/>
      <c r="Q52" s="15"/>
      <c r="R52" s="15"/>
      <c r="S52" s="15"/>
      <c r="T52" s="14">
        <f t="shared" si="2"/>
        <v>420727504</v>
      </c>
      <c r="U52" s="23"/>
      <c r="V52" s="16">
        <f t="shared" si="12"/>
        <v>-217089</v>
      </c>
      <c r="W52" s="10">
        <f t="shared" si="0"/>
        <v>475369070</v>
      </c>
      <c r="Y52" s="33"/>
    </row>
    <row r="53" spans="1:25" hidden="1" x14ac:dyDescent="0.3">
      <c r="A53" s="11" t="s">
        <v>97</v>
      </c>
      <c r="B53" s="22"/>
      <c r="C53" s="13"/>
      <c r="D53" s="13"/>
      <c r="E53" s="13"/>
      <c r="F53" s="13"/>
      <c r="G53" s="13"/>
      <c r="H53" s="13"/>
      <c r="I53" s="13"/>
      <c r="J53" s="14">
        <f t="shared" si="1"/>
        <v>54858655</v>
      </c>
      <c r="K53" s="15"/>
      <c r="L53" s="15"/>
      <c r="M53" s="15"/>
      <c r="N53" s="15"/>
      <c r="O53" s="15"/>
      <c r="P53" s="15"/>
      <c r="Q53" s="15"/>
      <c r="R53" s="15"/>
      <c r="S53" s="15"/>
      <c r="T53" s="14">
        <f t="shared" si="2"/>
        <v>420727504</v>
      </c>
      <c r="U53" s="23"/>
      <c r="V53" s="16">
        <f t="shared" si="12"/>
        <v>-217089</v>
      </c>
      <c r="W53" s="10">
        <f t="shared" si="0"/>
        <v>475369070</v>
      </c>
    </row>
    <row r="54" spans="1:25" hidden="1" x14ac:dyDescent="0.3">
      <c r="A54" s="11" t="s">
        <v>98</v>
      </c>
      <c r="B54" s="32"/>
      <c r="C54" s="13"/>
      <c r="D54" s="13"/>
      <c r="E54" s="13"/>
      <c r="F54" s="13"/>
      <c r="G54" s="13"/>
      <c r="H54" s="13"/>
      <c r="I54" s="13"/>
      <c r="J54" s="14">
        <f t="shared" si="1"/>
        <v>54858655</v>
      </c>
      <c r="K54" s="15"/>
      <c r="L54" s="15"/>
      <c r="M54" s="15"/>
      <c r="N54" s="15"/>
      <c r="O54" s="15"/>
      <c r="P54" s="15"/>
      <c r="Q54" s="15"/>
      <c r="R54" s="15"/>
      <c r="S54" s="15"/>
      <c r="T54" s="14">
        <f t="shared" si="2"/>
        <v>420727504</v>
      </c>
      <c r="U54" s="13"/>
      <c r="V54" s="16">
        <f t="shared" si="12"/>
        <v>-217089</v>
      </c>
      <c r="W54" s="10">
        <f t="shared" si="0"/>
        <v>475369070</v>
      </c>
    </row>
    <row r="55" spans="1:25" x14ac:dyDescent="0.3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</row>
    <row r="56" spans="1:25" x14ac:dyDescent="0.3">
      <c r="A56" s="34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  <row r="57" spans="1:25" x14ac:dyDescent="0.3">
      <c r="A57" s="34"/>
      <c r="B57" s="34"/>
      <c r="C57" s="34">
        <v>0</v>
      </c>
      <c r="D57" s="34"/>
      <c r="E57" s="34"/>
      <c r="F57" s="34"/>
      <c r="G57" s="34"/>
      <c r="H57" s="34"/>
      <c r="I57" s="34"/>
      <c r="J57" s="34"/>
      <c r="K57" s="34">
        <v>0</v>
      </c>
      <c r="L57" s="34"/>
      <c r="M57" s="34"/>
      <c r="N57" s="34"/>
      <c r="O57" s="34"/>
      <c r="P57" s="34"/>
      <c r="Q57" s="34"/>
      <c r="R57" s="34"/>
      <c r="S57" s="34"/>
      <c r="T57" s="34"/>
      <c r="U57" s="35"/>
      <c r="V57" s="35"/>
      <c r="W57" s="35"/>
    </row>
    <row r="58" spans="1:25" x14ac:dyDescent="0.3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4"/>
      <c r="V58" s="34"/>
      <c r="W58" s="34"/>
    </row>
    <row r="59" spans="1:25" x14ac:dyDescent="0.3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</row>
    <row r="60" spans="1:25" x14ac:dyDescent="0.3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</row>
    <row r="61" spans="1:25" x14ac:dyDescent="0.3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</row>
    <row r="62" spans="1:25" x14ac:dyDescent="0.3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</row>
    <row r="63" spans="1:25" x14ac:dyDescent="0.3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</row>
    <row r="64" spans="1:25" x14ac:dyDescent="0.3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</row>
    <row r="65" spans="1:23" x14ac:dyDescent="0.3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</row>
    <row r="66" spans="1:23" x14ac:dyDescent="0.3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</row>
    <row r="67" spans="1:23" x14ac:dyDescent="0.3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</row>
    <row r="68" spans="1:23" x14ac:dyDescent="0.3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</row>
    <row r="69" spans="1:23" x14ac:dyDescent="0.3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</row>
    <row r="70" spans="1:23" x14ac:dyDescent="0.3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</row>
    <row r="71" spans="1:23" x14ac:dyDescent="0.3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</row>
    <row r="72" spans="1:23" x14ac:dyDescent="0.3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</row>
    <row r="73" spans="1:23" x14ac:dyDescent="0.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</row>
    <row r="74" spans="1:23" x14ac:dyDescent="0.3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</row>
    <row r="75" spans="1:23" x14ac:dyDescent="0.3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</row>
    <row r="76" spans="1:23" x14ac:dyDescent="0.3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</row>
    <row r="77" spans="1:23" x14ac:dyDescent="0.3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</row>
    <row r="78" spans="1:23" x14ac:dyDescent="0.3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</row>
    <row r="79" spans="1:23" x14ac:dyDescent="0.3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</row>
    <row r="80" spans="1:23" x14ac:dyDescent="0.3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</row>
    <row r="81" spans="1:23" x14ac:dyDescent="0.3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</row>
    <row r="82" spans="1:23" x14ac:dyDescent="0.3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</row>
    <row r="83" spans="1:23" x14ac:dyDescent="0.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</row>
    <row r="84" spans="1:23" x14ac:dyDescent="0.3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</row>
    <row r="85" spans="1:23" x14ac:dyDescent="0.3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</row>
    <row r="86" spans="1:23" x14ac:dyDescent="0.3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</row>
    <row r="87" spans="1:23" x14ac:dyDescent="0.3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</row>
    <row r="88" spans="1:23" x14ac:dyDescent="0.3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</row>
  </sheetData>
  <mergeCells count="8">
    <mergeCell ref="A2:W2"/>
    <mergeCell ref="A3:W3"/>
    <mergeCell ref="A5:A6"/>
    <mergeCell ref="B5:B6"/>
    <mergeCell ref="C5:J5"/>
    <mergeCell ref="K5:T5"/>
    <mergeCell ref="U5:V5"/>
    <mergeCell ref="W5:W6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tartalék alakulása</vt:lpstr>
      <vt:lpstr>'tartalék alakulása'!Nyomtatási_terület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 Lászlóné</dc:creator>
  <cp:lastModifiedBy>Vlasicsné Fischl Timea</cp:lastModifiedBy>
  <dcterms:created xsi:type="dcterms:W3CDTF">2026-09-10T08:08:56Z</dcterms:created>
  <dcterms:modified xsi:type="dcterms:W3CDTF">2026-09-11T07:49:32Z</dcterms:modified>
</cp:coreProperties>
</file>